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"/>
    </mc:Choice>
  </mc:AlternateContent>
  <xr:revisionPtr revIDLastSave="0" documentId="8_{B64CFE18-09F3-4A8D-B91C-63025743BB0E}" xr6:coauthVersionLast="47" xr6:coauthVersionMax="47" xr10:uidLastSave="{00000000-0000-0000-0000-000000000000}"/>
  <bookViews>
    <workbookView xWindow="28680" yWindow="-6720" windowWidth="29040" windowHeight="15840" tabRatio="601" xr2:uid="{C1410575-090D-48EE-9A79-77CC30841956}"/>
  </bookViews>
  <sheets>
    <sheet name="Hoja2" sheetId="2" r:id="rId1"/>
  </sheets>
  <definedNames>
    <definedName name="_xlchart.v1.0" hidden="1">Hoja2!#REF!</definedName>
    <definedName name="_xlchart.v1.1" hidden="1">Hoja2!#REF!</definedName>
    <definedName name="_xlchart.v1.2" hidden="1">Hoja2!$C$20</definedName>
    <definedName name="_xlchart.v1.3" hidden="1">Hoja2!$C$21:$C$27</definedName>
    <definedName name="_xlchart.v1.4" hidden="1">Hoja2!$D$20</definedName>
    <definedName name="_xlchart.v1.5" hidden="1">Hoja2!$D$21:$D$27</definedName>
    <definedName name="_xlchart.v1.6" hidden="1">Hoja2!$E$20</definedName>
    <definedName name="_xlchart.v1.7" hidden="1">Hoja2!$E$21:$E$27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C11" i="2"/>
  <c r="C12" i="2"/>
  <c r="C13" i="2"/>
  <c r="C14" i="2"/>
  <c r="C15" i="2"/>
  <c r="C9" i="2"/>
  <c r="D15" i="2"/>
  <c r="D14" i="2"/>
  <c r="E5" i="2"/>
  <c r="H14" i="2" s="1"/>
  <c r="E26" i="2" s="1"/>
  <c r="D13" i="2"/>
  <c r="D12" i="2"/>
  <c r="D11" i="2"/>
  <c r="D10" i="2"/>
  <c r="D9" i="2"/>
  <c r="H15" i="2" l="1"/>
  <c r="E27" i="2" s="1"/>
  <c r="H12" i="2"/>
  <c r="E24" i="2" s="1"/>
  <c r="H11" i="2"/>
  <c r="E23" i="2" s="1"/>
  <c r="H9" i="2"/>
  <c r="E21" i="2" s="1"/>
  <c r="H13" i="2"/>
  <c r="E25" i="2" s="1"/>
  <c r="H10" i="2"/>
  <c r="E22" i="2" s="1"/>
  <c r="E10" i="2"/>
  <c r="F10" i="2" s="1"/>
  <c r="E14" i="2"/>
  <c r="E9" i="2"/>
  <c r="F9" i="2" s="1"/>
  <c r="E13" i="2"/>
  <c r="F13" i="2" s="1"/>
  <c r="E11" i="2"/>
  <c r="F11" i="2" s="1"/>
  <c r="E15" i="2"/>
  <c r="G15" i="2" s="1"/>
  <c r="F27" i="2" s="1"/>
  <c r="E12" i="2"/>
  <c r="G12" i="2" s="1"/>
  <c r="F24" i="2" s="1"/>
  <c r="G14" i="2" l="1"/>
  <c r="F26" i="2" s="1"/>
  <c r="F14" i="2"/>
  <c r="F12" i="2"/>
  <c r="F15" i="2"/>
  <c r="G9" i="2"/>
  <c r="F21" i="2" s="1"/>
  <c r="G13" i="2"/>
  <c r="F25" i="2" s="1"/>
  <c r="G11" i="2"/>
  <c r="F23" i="2" s="1"/>
  <c r="G10" i="2"/>
  <c r="F22" i="2" s="1"/>
  <c r="D26" i="2" l="1"/>
  <c r="D22" i="2" l="1"/>
  <c r="D23" i="2"/>
  <c r="D24" i="2"/>
  <c r="D25" i="2"/>
  <c r="D27" i="2"/>
  <c r="D21" i="2"/>
</calcChain>
</file>

<file path=xl/sharedStrings.xml><?xml version="1.0" encoding="utf-8"?>
<sst xmlns="http://schemas.openxmlformats.org/spreadsheetml/2006/main" count="16" uniqueCount="16">
  <si>
    <t>Intensidad de selección</t>
  </si>
  <si>
    <t>% descarte</t>
  </si>
  <si>
    <t>% Cíclicas</t>
  </si>
  <si>
    <t>% Anestro</t>
  </si>
  <si>
    <t>Tasa de concepción</t>
  </si>
  <si>
    <t>Por Sergio Marcantonio</t>
  </si>
  <si>
    <r>
      <rPr>
        <b/>
        <i/>
        <sz val="16"/>
        <color theme="1"/>
        <rFont val="Calibri"/>
        <family val="2"/>
        <scheme val="minor"/>
      </rPr>
      <t>Curvas de Mott de la IATF:</t>
    </r>
    <r>
      <rPr>
        <b/>
        <sz val="16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Resultado biológico y productivo de la IATF según el grado de anestro y la intensidad de selección preservicio</t>
    </r>
  </si>
  <si>
    <t>IATF (%)</t>
  </si>
  <si>
    <t>Preñez cíclicas (%)</t>
  </si>
  <si>
    <t>Preñez anestro (%)</t>
  </si>
  <si>
    <t>Preñez global (%)</t>
  </si>
  <si>
    <t>Concepción global (%)</t>
  </si>
  <si>
    <t>Efecto inductor (%)</t>
  </si>
  <si>
    <t>Tasa de descarte      (%)</t>
  </si>
  <si>
    <t>Porcentaje de preñez</t>
  </si>
  <si>
    <t>% de inducción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</si>
</sst>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174" fontId="0" fillId="0" borderId="0" xfId="0" applyNumberFormat="1" applyAlignment="1">
      <alignment horizontal="center"/>
    </xf>
    <xf numFmtId="17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hidden="1"/>
    </xf>
    <xf numFmtId="0" fontId="1" fillId="0" borderId="0" xfId="0" applyFont="1" applyFill="1" applyBorder="1" applyAlignment="1">
      <alignment horizontal="center" wrapText="1"/>
    </xf>
    <xf numFmtId="2" fontId="0" fillId="0" borderId="1" xfId="0" applyNumberFormat="1" applyBorder="1" applyAlignment="1" applyProtection="1">
      <alignment horizontal="center"/>
      <protection hidden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24457709290548"/>
          <c:y val="4.7961353034092546E-2"/>
          <c:w val="0.7155420835553451"/>
          <c:h val="0.75623506118807104"/>
        </c:manualLayout>
      </c:layout>
      <c:lineChart>
        <c:grouping val="standard"/>
        <c:varyColors val="0"/>
        <c:ser>
          <c:idx val="3"/>
          <c:order val="3"/>
          <c:tx>
            <c:strRef>
              <c:f>Hoja2!$F$20</c:f>
              <c:strCache>
                <c:ptCount val="1"/>
                <c:pt idx="0">
                  <c:v>Tasa de concepción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9261876717707105E-3"/>
                  <c:y val="-2.481389578163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A2-4A10-8E15-4212FA3CE261}"/>
                </c:ext>
              </c:extLst>
            </c:dLbl>
            <c:dLbl>
              <c:idx val="1"/>
              <c:layout>
                <c:manualLayout>
                  <c:x val="-3.9261876717707469E-3"/>
                  <c:y val="-2.4813895781637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A2-4A10-8E15-4212FA3CE261}"/>
                </c:ext>
              </c:extLst>
            </c:dLbl>
            <c:dLbl>
              <c:idx val="2"/>
              <c:layout>
                <c:manualLayout>
                  <c:x val="-1.9630938358854272E-3"/>
                  <c:y val="-2.7570995312930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A2-4A10-8E15-4212FA3CE261}"/>
                </c:ext>
              </c:extLst>
            </c:dLbl>
            <c:dLbl>
              <c:idx val="3"/>
              <c:layout>
                <c:manualLayout>
                  <c:x val="-1.9630938358853552E-3"/>
                  <c:y val="-3.0328094844223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A2-4A10-8E15-4212FA3CE261}"/>
                </c:ext>
              </c:extLst>
            </c:dLbl>
            <c:dLbl>
              <c:idx val="4"/>
              <c:layout>
                <c:manualLayout>
                  <c:x val="-1.9630938358854272E-3"/>
                  <c:y val="-3.30851943755169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A2-4A10-8E15-4212FA3CE261}"/>
                </c:ext>
              </c:extLst>
            </c:dLbl>
            <c:dLbl>
              <c:idx val="5"/>
              <c:layout>
                <c:manualLayout>
                  <c:x val="-3.9261876717707105E-3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A2-4A10-8E15-4212FA3CE261}"/>
                </c:ext>
              </c:extLst>
            </c:dLbl>
            <c:dLbl>
              <c:idx val="6"/>
              <c:layout>
                <c:manualLayout>
                  <c:x val="-1.1778563015312132E-2"/>
                  <c:y val="-3.8599393438103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A2-4A10-8E15-4212FA3CE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Hoja2!$C$21:$C$27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Hoja2!$F$21:$F$27</c:f>
              <c:numCache>
                <c:formatCode>0.0</c:formatCode>
                <c:ptCount val="7"/>
                <c:pt idx="0">
                  <c:v>45</c:v>
                </c:pt>
                <c:pt idx="1">
                  <c:v>45.789473684210527</c:v>
                </c:pt>
                <c:pt idx="2">
                  <c:v>46.666666666666664</c:v>
                </c:pt>
                <c:pt idx="3">
                  <c:v>47.647058823529406</c:v>
                </c:pt>
                <c:pt idx="4">
                  <c:v>48.75</c:v>
                </c:pt>
                <c:pt idx="5">
                  <c:v>50</c:v>
                </c:pt>
                <c:pt idx="6">
                  <c:v>51.428571428571423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A2-4A10-8E15-4212FA3CE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37296"/>
        <c:axId val="2022518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Hoja2!$C$20</c15:sqref>
                        </c15:formulaRef>
                      </c:ext>
                    </c:extLst>
                    <c:strCache>
                      <c:ptCount val="1"/>
                      <c:pt idx="0">
                        <c:v>% descarte</c:v>
                      </c:pt>
                    </c:strCache>
                  </c:strRef>
                </c:tx>
                <c:spPr>
                  <a:ln w="2222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Hoja2!$C$21:$C$27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Hoja2!$C$21:$C$27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0</c:v>
                      </c:pt>
                      <c:pt idx="1">
                        <c:v>5</c:v>
                      </c:pt>
                      <c:pt idx="2">
                        <c:v>10</c:v>
                      </c:pt>
                      <c:pt idx="3">
                        <c:v>15</c:v>
                      </c:pt>
                      <c:pt idx="4">
                        <c:v>20</c:v>
                      </c:pt>
                      <c:pt idx="5">
                        <c:v>25</c:v>
                      </c:pt>
                      <c:pt idx="6">
                        <c:v>30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1A2-4A10-8E15-4212FA3CE26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1"/>
          <c:order val="1"/>
          <c:tx>
            <c:strRef>
              <c:f>Hoja2!$D$20</c:f>
              <c:strCache>
                <c:ptCount val="1"/>
                <c:pt idx="0">
                  <c:v>Porcentaje de preñez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7049114443733758E-3"/>
                  <c:y val="3.3097785853691414E-2"/>
                </c:manualLayout>
              </c:layout>
              <c:tx>
                <c:rich>
                  <a:bodyPr/>
                  <a:lstStyle/>
                  <a:p>
                    <a:fld id="{D89F99A6-1D60-427E-8C1E-6DB3282C73E7}" type="VALUE">
                      <a:rPr lang="en-US"/>
                      <a:pPr/>
                      <a:t>[VALOR]</a:t>
                    </a:fld>
                    <a:endParaRPr lang="es-AR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8-B1A2-4A10-8E15-4212FA3CE261}"/>
                </c:ext>
              </c:extLst>
            </c:dLbl>
            <c:dLbl>
              <c:idx val="1"/>
              <c:layout>
                <c:manualLayout>
                  <c:x val="3.5313727338050253E-17"/>
                  <c:y val="2.4803637866887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A2-4A10-8E15-4212FA3CE261}"/>
                </c:ext>
              </c:extLst>
            </c:dLbl>
            <c:dLbl>
              <c:idx val="2"/>
              <c:layout>
                <c:manualLayout>
                  <c:x val="0"/>
                  <c:y val="3.0315557392862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A2-4A10-8E15-4212FA3CE261}"/>
                </c:ext>
              </c:extLst>
            </c:dLbl>
            <c:dLbl>
              <c:idx val="3"/>
              <c:layout>
                <c:manualLayout>
                  <c:x val="1.9262255610131239E-3"/>
                  <c:y val="3.0315557392862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A2-4A10-8E15-4212FA3CE261}"/>
                </c:ext>
              </c:extLst>
            </c:dLbl>
            <c:dLbl>
              <c:idx val="4"/>
              <c:layout>
                <c:manualLayout>
                  <c:x val="3.8524511220263892E-3"/>
                  <c:y val="3.30715171558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A2-4A10-8E15-4212FA3CE261}"/>
                </c:ext>
              </c:extLst>
            </c:dLbl>
            <c:dLbl>
              <c:idx val="5"/>
              <c:layout>
                <c:manualLayout>
                  <c:x val="-1.3218886508444539E-2"/>
                  <c:y val="-3.3035045557270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A2-4A10-8E15-4212FA3CE261}"/>
                </c:ext>
              </c:extLst>
            </c:dLbl>
            <c:dLbl>
              <c:idx val="6"/>
              <c:layout>
                <c:manualLayout>
                  <c:x val="3.3404386702437562E-3"/>
                  <c:y val="2.2052231079541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A2-4A10-8E15-4212FA3CE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Hoja2!$D$21:$D$27</c:f>
              <c:numCache>
                <c:formatCode>0.0</c:formatCode>
                <c:ptCount val="7"/>
                <c:pt idx="0">
                  <c:v>45</c:v>
                </c:pt>
                <c:pt idx="1">
                  <c:v>43.5</c:v>
                </c:pt>
                <c:pt idx="2">
                  <c:v>42</c:v>
                </c:pt>
                <c:pt idx="3">
                  <c:v>40.5</c:v>
                </c:pt>
                <c:pt idx="4">
                  <c:v>39</c:v>
                </c:pt>
                <c:pt idx="5">
                  <c:v>37.5</c:v>
                </c:pt>
                <c:pt idx="6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A2-4A10-8E15-4212FA3CE261}"/>
            </c:ext>
          </c:extLst>
        </c:ser>
        <c:ser>
          <c:idx val="2"/>
          <c:order val="2"/>
          <c:tx>
            <c:strRef>
              <c:f>Hoja2!$E$20</c:f>
              <c:strCache>
                <c:ptCount val="1"/>
                <c:pt idx="0">
                  <c:v>% de inducción</c:v>
                </c:pt>
              </c:strCache>
            </c:strRef>
          </c:tx>
          <c:spPr>
            <a:ln w="28575" cap="rnd">
              <a:solidFill>
                <a:srgbClr val="002060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1557394492724325E-2"/>
                  <c:y val="-2.75116787601054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A2-4A10-8E15-4212FA3CE261}"/>
                </c:ext>
              </c:extLst>
            </c:dLbl>
            <c:dLbl>
              <c:idx val="1"/>
              <c:layout>
                <c:manualLayout>
                  <c:x val="-5.7786972463621487E-3"/>
                  <c:y val="-1.92415229385050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A2-4A10-8E15-4212FA3CE261}"/>
                </c:ext>
              </c:extLst>
            </c:dLbl>
            <c:dLbl>
              <c:idx val="2"/>
              <c:layout>
                <c:manualLayout>
                  <c:x val="-4.3018105235737864E-3"/>
                  <c:y val="-1.648783988742423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A2-4A10-8E15-4212FA3CE261}"/>
                </c:ext>
              </c:extLst>
            </c:dLbl>
            <c:dLbl>
              <c:idx val="3"/>
              <c:layout>
                <c:manualLayout>
                  <c:x val="-7.7049022440527784E-3"/>
                  <c:y val="3.30715171558495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A2-4A10-8E15-4212FA3CE261}"/>
                </c:ext>
              </c:extLst>
            </c:dLbl>
            <c:dLbl>
              <c:idx val="4"/>
              <c:layout>
                <c:manualLayout>
                  <c:x val="-1.92615057393437E-3"/>
                  <c:y val="-5.53026405198114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A2-4A10-8E15-4212FA3CE261}"/>
                </c:ext>
              </c:extLst>
            </c:dLbl>
            <c:dLbl>
              <c:idx val="5"/>
              <c:layout>
                <c:manualLayout>
                  <c:x val="-1.9263051482522281E-3"/>
                  <c:y val="4.1328053596278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1A2-4A10-8E15-4212FA3CE261}"/>
                </c:ext>
              </c:extLst>
            </c:dLbl>
            <c:dLbl>
              <c:idx val="6"/>
              <c:layout>
                <c:manualLayout>
                  <c:x val="-3.4216570985163958E-3"/>
                  <c:y val="3.8531008685948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1A2-4A10-8E15-4212FA3CE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Hoja2!$C$21:$C$27</c:f>
              <c:numCache>
                <c:formatCode>General</c:formatCode>
                <c:ptCount val="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</c:numCache>
            </c:numRef>
          </c:cat>
          <c:val>
            <c:numRef>
              <c:f>Hoja2!$E$21:$E$27</c:f>
              <c:numCache>
                <c:formatCode>0.0</c:formatCode>
                <c:ptCount val="7"/>
                <c:pt idx="0">
                  <c:v>50</c:v>
                </c:pt>
                <c:pt idx="1">
                  <c:v>45</c:v>
                </c:pt>
                <c:pt idx="2">
                  <c:v>40</c:v>
                </c:pt>
                <c:pt idx="3">
                  <c:v>35</c:v>
                </c:pt>
                <c:pt idx="4">
                  <c:v>30</c:v>
                </c:pt>
                <c:pt idx="5">
                  <c:v>25</c:v>
                </c:pt>
                <c:pt idx="6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2-4A10-8E15-4212FA3CE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433456"/>
        <c:axId val="209430960"/>
      </c:lineChart>
      <c:catAx>
        <c:axId val="20223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>
                    <a:solidFill>
                      <a:schemeClr val="tx1"/>
                    </a:solidFill>
                  </a:rPr>
                  <a:t>Tasa de exclusión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2251856"/>
        <c:crossesAt val="0"/>
        <c:auto val="1"/>
        <c:lblAlgn val="ctr"/>
        <c:lblOffset val="100"/>
        <c:noMultiLvlLbl val="0"/>
      </c:catAx>
      <c:valAx>
        <c:axId val="202251856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>
                    <a:solidFill>
                      <a:sysClr val="windowText" lastClr="000000"/>
                    </a:solidFill>
                  </a:rPr>
                  <a:t>Tasa de concepción (%)</a:t>
                </a:r>
              </a:p>
            </c:rich>
          </c:tx>
          <c:layout>
            <c:manualLayout>
              <c:xMode val="edge"/>
              <c:yMode val="edge"/>
              <c:x val="5.9128946254886121E-2"/>
              <c:y val="0.317195127376337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2237296"/>
        <c:crosses val="autoZero"/>
        <c:crossBetween val="between"/>
      </c:valAx>
      <c:valAx>
        <c:axId val="209430960"/>
        <c:scaling>
          <c:orientation val="minMax"/>
          <c:max val="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0">
                    <a:solidFill>
                      <a:sysClr val="windowText" lastClr="000000"/>
                    </a:solidFill>
                  </a:rPr>
                  <a:t>Tasa de inducción (%)</a:t>
                </a:r>
              </a:p>
            </c:rich>
          </c:tx>
          <c:layout>
            <c:manualLayout>
              <c:xMode val="edge"/>
              <c:yMode val="edge"/>
              <c:x val="0.9295354838807528"/>
              <c:y val="0.331085164581793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209433456"/>
        <c:crosses val="max"/>
        <c:crossBetween val="between"/>
      </c:valAx>
      <c:catAx>
        <c:axId val="2094334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209430960"/>
        <c:crosses val="max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782956</xdr:colOff>
      <xdr:row>15</xdr:row>
      <xdr:rowOff>167640</xdr:rowOff>
    </xdr:from>
    <xdr:to>
      <xdr:col>8</xdr:col>
      <xdr:colOff>1</xdr:colOff>
      <xdr:row>41</xdr:row>
      <xdr:rowOff>72390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478D6EC-170C-479A-88CB-1601BA42CB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06938-D5CE-44D0-8F08-DB710569C9C8}">
  <dimension ref="B1:I46"/>
  <sheetViews>
    <sheetView tabSelected="1" workbookViewId="0">
      <selection activeCell="L18" sqref="L18"/>
    </sheetView>
  </sheetViews>
  <sheetFormatPr baseColWidth="10" defaultRowHeight="14.4" x14ac:dyDescent="0.3"/>
  <cols>
    <col min="2" max="2" width="10.6640625" style="2" customWidth="1"/>
    <col min="3" max="3" width="6.88671875" style="1" customWidth="1"/>
    <col min="4" max="4" width="13.109375" style="1" customWidth="1"/>
    <col min="5" max="5" width="15.5546875" style="1" customWidth="1"/>
    <col min="6" max="6" width="14.77734375" style="1" customWidth="1"/>
    <col min="7" max="7" width="18.6640625" style="1" customWidth="1"/>
    <col min="8" max="8" width="14.5546875" style="1" customWidth="1"/>
    <col min="9" max="9" width="16.33203125" style="1" customWidth="1"/>
  </cols>
  <sheetData>
    <row r="1" spans="2:8" ht="56.4" customHeight="1" x14ac:dyDescent="0.4">
      <c r="B1" s="6" t="s">
        <v>6</v>
      </c>
      <c r="C1" s="4"/>
      <c r="D1" s="4"/>
      <c r="E1" s="4"/>
      <c r="F1" s="4"/>
      <c r="G1" s="4"/>
      <c r="H1" s="4"/>
    </row>
    <row r="2" spans="2:8" ht="17.399999999999999" x14ac:dyDescent="0.35">
      <c r="B2" s="5" t="s">
        <v>5</v>
      </c>
    </row>
    <row r="4" spans="2:8" x14ac:dyDescent="0.3">
      <c r="D4" s="12" t="s">
        <v>2</v>
      </c>
      <c r="E4" s="12" t="s">
        <v>3</v>
      </c>
    </row>
    <row r="5" spans="2:8" x14ac:dyDescent="0.3">
      <c r="D5" s="10">
        <v>50</v>
      </c>
      <c r="E5" s="9">
        <f>(100-D5)</f>
        <v>50</v>
      </c>
    </row>
    <row r="6" spans="2:8" x14ac:dyDescent="0.3">
      <c r="D6" s="13"/>
      <c r="E6" s="14"/>
    </row>
    <row r="7" spans="2:8" ht="46.2" customHeight="1" x14ac:dyDescent="0.3">
      <c r="B7" s="11" t="s">
        <v>0</v>
      </c>
      <c r="C7" s="15"/>
    </row>
    <row r="8" spans="2:8" ht="43.2" x14ac:dyDescent="0.3">
      <c r="B8" s="17" t="s">
        <v>13</v>
      </c>
      <c r="C8" s="17" t="s">
        <v>7</v>
      </c>
      <c r="D8" s="17" t="s">
        <v>8</v>
      </c>
      <c r="E8" s="17" t="s">
        <v>9</v>
      </c>
      <c r="F8" s="17" t="s">
        <v>10</v>
      </c>
      <c r="G8" s="17" t="s">
        <v>11</v>
      </c>
      <c r="H8" s="17" t="s">
        <v>12</v>
      </c>
    </row>
    <row r="9" spans="2:8" x14ac:dyDescent="0.3">
      <c r="B9" s="8">
        <v>0</v>
      </c>
      <c r="C9" s="8">
        <f>100-B9</f>
        <v>100</v>
      </c>
      <c r="D9" s="8">
        <f>D5*0.6</f>
        <v>30</v>
      </c>
      <c r="E9" s="8">
        <f>E5*0.3</f>
        <v>15</v>
      </c>
      <c r="F9" s="16">
        <f>(D9+E9)/(D5+E5)*100</f>
        <v>45</v>
      </c>
      <c r="G9" s="8">
        <f>(D9+E9)/C9*100</f>
        <v>45</v>
      </c>
      <c r="H9" s="8">
        <f>E5-B9</f>
        <v>50</v>
      </c>
    </row>
    <row r="10" spans="2:8" x14ac:dyDescent="0.3">
      <c r="B10" s="8">
        <v>5</v>
      </c>
      <c r="C10" s="8">
        <f t="shared" ref="C10:C15" si="0">100-B10</f>
        <v>95</v>
      </c>
      <c r="D10" s="8">
        <f>D5*0.6</f>
        <v>30</v>
      </c>
      <c r="E10" s="8">
        <f>(E5-B10)*0.3</f>
        <v>13.5</v>
      </c>
      <c r="F10" s="16">
        <f>(D10+E10)/(D5+E5)*100</f>
        <v>43.5</v>
      </c>
      <c r="G10" s="8">
        <f>(D10+E10)/C10*100</f>
        <v>45.789473684210527</v>
      </c>
      <c r="H10" s="8">
        <f>E5-B10</f>
        <v>45</v>
      </c>
    </row>
    <row r="11" spans="2:8" x14ac:dyDescent="0.3">
      <c r="B11" s="8">
        <v>10</v>
      </c>
      <c r="C11" s="8">
        <f t="shared" si="0"/>
        <v>90</v>
      </c>
      <c r="D11" s="8">
        <f>D5*0.6</f>
        <v>30</v>
      </c>
      <c r="E11" s="8">
        <f>(E5-B11)*0.3</f>
        <v>12</v>
      </c>
      <c r="F11" s="16">
        <f>(D11+E11)/(D5+E5)*100</f>
        <v>42</v>
      </c>
      <c r="G11" s="8">
        <f>(D11+E11)/C11*100</f>
        <v>46.666666666666664</v>
      </c>
      <c r="H11" s="8">
        <f>E5-B11</f>
        <v>40</v>
      </c>
    </row>
    <row r="12" spans="2:8" x14ac:dyDescent="0.3">
      <c r="B12" s="8">
        <v>15</v>
      </c>
      <c r="C12" s="8">
        <f t="shared" si="0"/>
        <v>85</v>
      </c>
      <c r="D12" s="8">
        <f>D5*0.6</f>
        <v>30</v>
      </c>
      <c r="E12" s="8">
        <f>(E5-B12)*0.3</f>
        <v>10.5</v>
      </c>
      <c r="F12" s="16">
        <f>(D12+E12)/(D5+E5)*100</f>
        <v>40.5</v>
      </c>
      <c r="G12" s="8">
        <f>(D12+E12)/C12*100</f>
        <v>47.647058823529406</v>
      </c>
      <c r="H12" s="8">
        <f>E5-B12</f>
        <v>35</v>
      </c>
    </row>
    <row r="13" spans="2:8" x14ac:dyDescent="0.3">
      <c r="B13" s="8">
        <v>20</v>
      </c>
      <c r="C13" s="8">
        <f t="shared" si="0"/>
        <v>80</v>
      </c>
      <c r="D13" s="8">
        <f>D5*0.6</f>
        <v>30</v>
      </c>
      <c r="E13" s="8">
        <f>(E5-B13)*0.3</f>
        <v>9</v>
      </c>
      <c r="F13" s="16">
        <f>(D13+E13)/(D5+E5)*100</f>
        <v>39</v>
      </c>
      <c r="G13" s="8">
        <f>(D13+E13)/C13*100</f>
        <v>48.75</v>
      </c>
      <c r="H13" s="8">
        <f>E5-B13</f>
        <v>30</v>
      </c>
    </row>
    <row r="14" spans="2:8" x14ac:dyDescent="0.3">
      <c r="B14" s="8">
        <v>25</v>
      </c>
      <c r="C14" s="8">
        <f t="shared" si="0"/>
        <v>75</v>
      </c>
      <c r="D14" s="8">
        <f>D5*0.6</f>
        <v>30</v>
      </c>
      <c r="E14" s="8">
        <f>(E5-B14)*0.3</f>
        <v>7.5</v>
      </c>
      <c r="F14" s="16">
        <f>(D14+E14)/(D5+E5)*100</f>
        <v>37.5</v>
      </c>
      <c r="G14" s="8">
        <f>(D14+E14)/C14*100</f>
        <v>50</v>
      </c>
      <c r="H14" s="8">
        <f>E5-B14</f>
        <v>25</v>
      </c>
    </row>
    <row r="15" spans="2:8" x14ac:dyDescent="0.3">
      <c r="B15" s="8">
        <v>30</v>
      </c>
      <c r="C15" s="8">
        <f t="shared" si="0"/>
        <v>70</v>
      </c>
      <c r="D15" s="8">
        <f>D5*0.6</f>
        <v>30</v>
      </c>
      <c r="E15" s="8">
        <f>(E5-B15)*0.3</f>
        <v>6</v>
      </c>
      <c r="F15" s="16">
        <f>(D15+E15)/(D5+E5)*100</f>
        <v>36</v>
      </c>
      <c r="G15" s="8">
        <f>(D15+E15)/C15*100</f>
        <v>51.428571428571423</v>
      </c>
      <c r="H15" s="8">
        <f>E5-B15</f>
        <v>20</v>
      </c>
    </row>
    <row r="16" spans="2:8" x14ac:dyDescent="0.3">
      <c r="H16" s="3"/>
    </row>
    <row r="20" spans="2:8" x14ac:dyDescent="0.3">
      <c r="B20" s="1"/>
      <c r="C20" s="1" t="s">
        <v>1</v>
      </c>
      <c r="D20" s="1" t="s">
        <v>14</v>
      </c>
      <c r="E20" s="1" t="s">
        <v>15</v>
      </c>
      <c r="F20" s="1" t="s">
        <v>4</v>
      </c>
      <c r="G20"/>
      <c r="H20"/>
    </row>
    <row r="21" spans="2:8" x14ac:dyDescent="0.3">
      <c r="B21" s="1"/>
      <c r="C21" s="1">
        <v>0</v>
      </c>
      <c r="D21" s="7">
        <f>F9</f>
        <v>45</v>
      </c>
      <c r="E21" s="7">
        <f>H9</f>
        <v>50</v>
      </c>
      <c r="F21" s="7">
        <f>G9</f>
        <v>45</v>
      </c>
      <c r="G21"/>
      <c r="H21"/>
    </row>
    <row r="22" spans="2:8" x14ac:dyDescent="0.3">
      <c r="B22" s="1"/>
      <c r="C22" s="1">
        <v>5</v>
      </c>
      <c r="D22" s="7">
        <f>F10</f>
        <v>43.5</v>
      </c>
      <c r="E22" s="7">
        <f t="shared" ref="E22:E27" si="1">H10</f>
        <v>45</v>
      </c>
      <c r="F22" s="7">
        <f t="shared" ref="F22:F27" si="2">G10</f>
        <v>45.789473684210527</v>
      </c>
      <c r="G22"/>
      <c r="H22"/>
    </row>
    <row r="23" spans="2:8" x14ac:dyDescent="0.3">
      <c r="B23" s="1"/>
      <c r="C23" s="1">
        <v>10</v>
      </c>
      <c r="D23" s="7">
        <f>F11</f>
        <v>42</v>
      </c>
      <c r="E23" s="7">
        <f t="shared" si="1"/>
        <v>40</v>
      </c>
      <c r="F23" s="7">
        <f t="shared" si="2"/>
        <v>46.666666666666664</v>
      </c>
      <c r="G23"/>
      <c r="H23"/>
    </row>
    <row r="24" spans="2:8" x14ac:dyDescent="0.3">
      <c r="B24" s="1"/>
      <c r="C24" s="1">
        <v>15</v>
      </c>
      <c r="D24" s="7">
        <f>F12</f>
        <v>40.5</v>
      </c>
      <c r="E24" s="7">
        <f t="shared" si="1"/>
        <v>35</v>
      </c>
      <c r="F24" s="7">
        <f t="shared" si="2"/>
        <v>47.647058823529406</v>
      </c>
      <c r="G24"/>
      <c r="H24"/>
    </row>
    <row r="25" spans="2:8" x14ac:dyDescent="0.3">
      <c r="B25" s="1"/>
      <c r="C25" s="1">
        <v>20</v>
      </c>
      <c r="D25" s="7">
        <f>F13</f>
        <v>39</v>
      </c>
      <c r="E25" s="7">
        <f t="shared" si="1"/>
        <v>30</v>
      </c>
      <c r="F25" s="7">
        <f t="shared" si="2"/>
        <v>48.75</v>
      </c>
      <c r="G25"/>
      <c r="H25"/>
    </row>
    <row r="26" spans="2:8" x14ac:dyDescent="0.3">
      <c r="B26" s="1"/>
      <c r="C26" s="1">
        <v>25</v>
      </c>
      <c r="D26" s="7">
        <f>F14</f>
        <v>37.5</v>
      </c>
      <c r="E26" s="7">
        <f t="shared" si="1"/>
        <v>25</v>
      </c>
      <c r="F26" s="7">
        <f t="shared" si="2"/>
        <v>50</v>
      </c>
      <c r="G26"/>
      <c r="H26"/>
    </row>
    <row r="27" spans="2:8" x14ac:dyDescent="0.3">
      <c r="B27" s="1"/>
      <c r="C27" s="1">
        <v>30</v>
      </c>
      <c r="D27" s="7">
        <f>F15</f>
        <v>36</v>
      </c>
      <c r="E27" s="7">
        <f t="shared" si="1"/>
        <v>20</v>
      </c>
      <c r="F27" s="7">
        <f t="shared" si="2"/>
        <v>51.428571428571423</v>
      </c>
      <c r="G27"/>
      <c r="H27"/>
    </row>
    <row r="28" spans="2:8" x14ac:dyDescent="0.3">
      <c r="B28" s="1"/>
      <c r="D28" s="3"/>
      <c r="E28"/>
      <c r="F28"/>
      <c r="G28"/>
      <c r="H28"/>
    </row>
    <row r="29" spans="2:8" x14ac:dyDescent="0.3">
      <c r="B29" s="1"/>
      <c r="D29"/>
      <c r="E29"/>
      <c r="F29"/>
      <c r="G29"/>
      <c r="H29"/>
    </row>
    <row r="30" spans="2:8" x14ac:dyDescent="0.3">
      <c r="B30" s="1"/>
      <c r="D30"/>
      <c r="E30"/>
      <c r="F30"/>
      <c r="G30"/>
      <c r="H30"/>
    </row>
    <row r="31" spans="2:8" x14ac:dyDescent="0.3">
      <c r="B31" s="1"/>
      <c r="D31"/>
      <c r="E31"/>
      <c r="F31"/>
      <c r="G31"/>
      <c r="H31"/>
    </row>
    <row r="32" spans="2:8" x14ac:dyDescent="0.3">
      <c r="B32" s="1"/>
      <c r="D32"/>
      <c r="E32"/>
      <c r="F32"/>
      <c r="G32"/>
      <c r="H32"/>
    </row>
    <row r="33" spans="2:8" x14ac:dyDescent="0.3">
      <c r="B33" s="1"/>
      <c r="D33"/>
      <c r="E33"/>
      <c r="F33"/>
      <c r="G33"/>
      <c r="H33"/>
    </row>
    <row r="34" spans="2:8" x14ac:dyDescent="0.3">
      <c r="B34" s="1"/>
      <c r="D34"/>
      <c r="E34"/>
      <c r="F34"/>
      <c r="G34"/>
      <c r="H34"/>
    </row>
    <row r="35" spans="2:8" x14ac:dyDescent="0.3">
      <c r="B35" s="1"/>
      <c r="D35"/>
      <c r="E35"/>
      <c r="F35"/>
      <c r="G35"/>
      <c r="H35"/>
    </row>
    <row r="36" spans="2:8" x14ac:dyDescent="0.3">
      <c r="B36" s="1"/>
      <c r="D36"/>
      <c r="E36"/>
      <c r="F36"/>
      <c r="G36"/>
      <c r="H36"/>
    </row>
    <row r="37" spans="2:8" x14ac:dyDescent="0.3">
      <c r="B37" s="1"/>
      <c r="D37"/>
      <c r="E37"/>
      <c r="F37"/>
      <c r="G37"/>
      <c r="H37"/>
    </row>
    <row r="38" spans="2:8" x14ac:dyDescent="0.3">
      <c r="B38" s="1"/>
      <c r="D38"/>
      <c r="E38"/>
      <c r="F38"/>
      <c r="G38"/>
      <c r="H38"/>
    </row>
    <row r="39" spans="2:8" x14ac:dyDescent="0.3">
      <c r="B39" s="1"/>
      <c r="D39"/>
      <c r="E39"/>
      <c r="F39"/>
      <c r="G39"/>
      <c r="H39"/>
    </row>
    <row r="40" spans="2:8" x14ac:dyDescent="0.3">
      <c r="B40" s="1"/>
      <c r="D40"/>
      <c r="E40"/>
      <c r="F40"/>
      <c r="G40"/>
      <c r="H40"/>
    </row>
    <row r="41" spans="2:8" x14ac:dyDescent="0.3">
      <c r="B41" s="1"/>
      <c r="D41"/>
      <c r="E41"/>
      <c r="F41"/>
      <c r="G41"/>
      <c r="H41"/>
    </row>
    <row r="42" spans="2:8" x14ac:dyDescent="0.3">
      <c r="B42" s="1"/>
      <c r="D42"/>
      <c r="E42"/>
      <c r="F42"/>
      <c r="G42"/>
      <c r="H42"/>
    </row>
    <row r="43" spans="2:8" x14ac:dyDescent="0.3">
      <c r="B43" s="1"/>
      <c r="D43"/>
      <c r="E43"/>
      <c r="F43"/>
      <c r="G43"/>
      <c r="H43"/>
    </row>
    <row r="44" spans="2:8" x14ac:dyDescent="0.3">
      <c r="B44" s="1"/>
      <c r="D44"/>
      <c r="E44"/>
      <c r="F44"/>
      <c r="G44"/>
      <c r="H44"/>
    </row>
    <row r="45" spans="2:8" x14ac:dyDescent="0.3">
      <c r="B45" s="1"/>
      <c r="D45"/>
      <c r="E45"/>
      <c r="F45"/>
      <c r="G45"/>
      <c r="H45"/>
    </row>
    <row r="46" spans="2:8" x14ac:dyDescent="0.3">
      <c r="B46" s="1"/>
      <c r="D46"/>
      <c r="E46"/>
      <c r="F46"/>
      <c r="G46"/>
      <c r="H46"/>
    </row>
  </sheetData>
  <sheetProtection algorithmName="SHA-512" hashValue="6EY8APqo5aGFH8jb2CjGJBNfcAAGd5wpgJCsizzQg3SAGrr2OmksbwSJr0FxPGHXvp+QpFJUumorwJpulwvVgQ==" saltValue="Y6CtHC2NMp00L3nvWCDpWQ==" spinCount="100000" sheet="1" objects="1" scenarios="1"/>
  <mergeCells count="1">
    <mergeCell ref="B1:H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Revisor</dc:creator>
  <cp:lastModifiedBy>Revisor</cp:lastModifiedBy>
  <dcterms:created xsi:type="dcterms:W3CDTF">2021-10-28T01:57:08Z</dcterms:created>
  <dcterms:modified xsi:type="dcterms:W3CDTF">2021-11-03T16:07:47Z</dcterms:modified>
</cp:coreProperties>
</file>