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\Users\User\Documents\TAURUS\TAURUS 2023\ABRIL\"/>
    </mc:Choice>
  </mc:AlternateContent>
  <xr:revisionPtr revIDLastSave="0" documentId="13_ncr:1_{58EA4C73-7374-425F-941C-9CB07FDC12DA}" xr6:coauthVersionLast="47" xr6:coauthVersionMax="47" xr10:uidLastSave="{00000000-0000-0000-0000-000000000000}"/>
  <bookViews>
    <workbookView xWindow="-108" yWindow="-108" windowWidth="23256" windowHeight="12576" xr2:uid="{3DE64811-F2B6-4735-9FE0-2145A9A74F2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1" l="1"/>
  <c r="O13" i="1"/>
  <c r="N14" i="1"/>
  <c r="P12" i="1"/>
  <c r="O12" i="1"/>
  <c r="N12" i="1"/>
  <c r="P11" i="1"/>
  <c r="O11" i="1"/>
  <c r="N11" i="1"/>
  <c r="P10" i="1"/>
  <c r="O10" i="1"/>
  <c r="N10" i="1"/>
  <c r="P9" i="1"/>
  <c r="O9" i="1"/>
  <c r="N9" i="1"/>
  <c r="G5" i="1"/>
  <c r="N16" i="1" s="1"/>
  <c r="O17" i="1"/>
  <c r="O16" i="1"/>
  <c r="O15" i="1"/>
  <c r="P14" i="1"/>
  <c r="N13" i="1"/>
  <c r="N17" i="1" l="1"/>
  <c r="N15" i="1"/>
  <c r="P16" i="1"/>
  <c r="O14" i="1"/>
  <c r="O18" i="1" s="1"/>
  <c r="P15" i="1"/>
  <c r="P17" i="1"/>
  <c r="N18" i="1"/>
  <c r="P18" i="1" l="1"/>
  <c r="N19" i="1" s="1"/>
  <c r="P20" i="1" l="1"/>
  <c r="N20" i="1"/>
</calcChain>
</file>

<file path=xl/sharedStrings.xml><?xml version="1.0" encoding="utf-8"?>
<sst xmlns="http://schemas.openxmlformats.org/spreadsheetml/2006/main" count="34" uniqueCount="22">
  <si>
    <t>DISTRIBUCIÓN DE LA PARICIÓN</t>
  </si>
  <si>
    <t>ESCALA DE 1 A 5</t>
  </si>
  <si>
    <t>CABEZA</t>
  </si>
  <si>
    <t>CUERPO</t>
  </si>
  <si>
    <t>COLA</t>
  </si>
  <si>
    <t>CONDICIÓN CORPORAL</t>
  </si>
  <si>
    <t>SERVICIO</t>
  </si>
  <si>
    <t>CICLICIDAD AL INICIO                        DEL SERVICIO              (%)</t>
  </si>
  <si>
    <t>DÍAS DE PARICIÓN</t>
  </si>
  <si>
    <t>DÍAS</t>
  </si>
  <si>
    <t>0-10</t>
  </si>
  <si>
    <t>10-20</t>
  </si>
  <si>
    <t>20-30</t>
  </si>
  <si>
    <t>30-40</t>
  </si>
  <si>
    <t>40-50</t>
  </si>
  <si>
    <t>50-60</t>
  </si>
  <si>
    <t>60-70</t>
  </si>
  <si>
    <t>70-80</t>
  </si>
  <si>
    <t>80-90</t>
  </si>
  <si>
    <t>PARICIÓN</t>
  </si>
  <si>
    <t>a</t>
  </si>
  <si>
    <t>Ciclicidad al inicio del servicio (%) en función de la distribución temporal de las pariciones                                                                                     y de la condición corporal al parto (escala 1 a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</si>
</sst>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4" tint="0.3999755851924192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CAFDE"/>
        <bgColor indexed="64"/>
      </patternFill>
    </fill>
    <fill>
      <patternFill patternType="solid">
        <fgColor rgb="FFB3D0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2" fontId="3" fillId="6" borderId="2" xfId="0" applyNumberFormat="1" applyFont="1" applyFill="1" applyBorder="1" applyAlignment="1">
      <alignment horizontal="center" vertical="center"/>
    </xf>
    <xf numFmtId="2" fontId="3" fillId="6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6" xfId="0" applyFill="1" applyBorder="1"/>
    <xf numFmtId="49" fontId="0" fillId="6" borderId="7" xfId="0" applyNumberFormat="1" applyFill="1" applyBorder="1" applyAlignment="1">
      <alignment horizontal="center" vertical="center"/>
    </xf>
    <xf numFmtId="164" fontId="0" fillId="6" borderId="7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0" fontId="5" fillId="6" borderId="14" xfId="0" applyFont="1" applyFill="1" applyBorder="1" applyAlignment="1">
      <alignment horizontal="center" vertical="center"/>
    </xf>
    <xf numFmtId="0" fontId="0" fillId="6" borderId="9" xfId="0" applyFill="1" applyBorder="1"/>
    <xf numFmtId="0" fontId="0" fillId="8" borderId="0" xfId="0" applyFill="1"/>
    <xf numFmtId="49" fontId="0" fillId="6" borderId="0" xfId="0" applyNumberFormat="1" applyFill="1" applyAlignment="1">
      <alignment horizontal="center" vertical="center"/>
    </xf>
    <xf numFmtId="165" fontId="0" fillId="6" borderId="0" xfId="0" applyNumberFormat="1" applyFill="1" applyAlignment="1">
      <alignment horizontal="center"/>
    </xf>
    <xf numFmtId="2" fontId="0" fillId="6" borderId="0" xfId="0" applyNumberFormat="1" applyFill="1" applyAlignment="1">
      <alignment horizontal="center"/>
    </xf>
    <xf numFmtId="0" fontId="0" fillId="9" borderId="2" xfId="0" applyFill="1" applyBorder="1" applyAlignment="1">
      <alignment horizontal="center" vertical="center"/>
    </xf>
    <xf numFmtId="0" fontId="0" fillId="6" borderId="9" xfId="0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9" borderId="0" xfId="0" applyFill="1"/>
    <xf numFmtId="0" fontId="0" fillId="6" borderId="0" xfId="0" applyFill="1"/>
    <xf numFmtId="0" fontId="0" fillId="4" borderId="11" xfId="0" applyFill="1" applyBorder="1" applyAlignment="1">
      <alignment horizontal="center" vertical="center"/>
    </xf>
    <xf numFmtId="165" fontId="0" fillId="4" borderId="0" xfId="0" applyNumberFormat="1" applyFill="1" applyAlignment="1">
      <alignment horizontal="center"/>
    </xf>
    <xf numFmtId="0" fontId="0" fillId="4" borderId="14" xfId="0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6" borderId="12" xfId="0" applyFill="1" applyBorder="1" applyAlignment="1">
      <alignment vertical="center"/>
    </xf>
    <xf numFmtId="49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165" fontId="0" fillId="6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4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6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8" fillId="0" borderId="0" xfId="0" applyFont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49" fontId="6" fillId="4" borderId="3" xfId="0" applyNumberFormat="1" applyFont="1" applyFill="1" applyBorder="1" applyAlignment="1" applyProtection="1">
      <alignment horizontal="center" vertical="center"/>
      <protection hidden="1"/>
    </xf>
    <xf numFmtId="49" fontId="0" fillId="4" borderId="6" xfId="0" applyNumberFormat="1" applyFill="1" applyBorder="1" applyAlignment="1" applyProtection="1">
      <alignment horizontal="center" vertical="center"/>
      <protection hidden="1"/>
    </xf>
    <xf numFmtId="49" fontId="0" fillId="4" borderId="3" xfId="0" applyNumberFormat="1" applyFill="1" applyBorder="1" applyAlignment="1" applyProtection="1">
      <alignment horizontal="center" vertical="center"/>
      <protection hidden="1"/>
    </xf>
    <xf numFmtId="49" fontId="6" fillId="2" borderId="11" xfId="0" applyNumberFormat="1" applyFont="1" applyFill="1" applyBorder="1" applyAlignment="1" applyProtection="1">
      <alignment horizontal="center" vertical="center"/>
      <protection hidden="1"/>
    </xf>
    <xf numFmtId="49" fontId="0" fillId="3" borderId="11" xfId="0" applyNumberFormat="1" applyFill="1" applyBorder="1" applyAlignment="1" applyProtection="1">
      <alignment horizontal="center" vertical="center"/>
      <protection hidden="1"/>
    </xf>
    <xf numFmtId="49" fontId="0" fillId="7" borderId="11" xfId="0" applyNumberFormat="1" applyFill="1" applyBorder="1" applyAlignment="1" applyProtection="1">
      <alignment horizontal="center" vertical="center"/>
      <protection hidden="1"/>
    </xf>
    <xf numFmtId="49" fontId="0" fillId="7" borderId="6" xfId="0" applyNumberFormat="1" applyFill="1" applyBorder="1" applyAlignment="1" applyProtection="1">
      <alignment horizontal="center" vertical="center"/>
      <protection hidden="1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1" borderId="9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1" borderId="13" xfId="0" applyFill="1" applyBorder="1" applyAlignment="1">
      <alignment horizontal="center" vertical="center" wrapText="1"/>
    </xf>
    <xf numFmtId="2" fontId="9" fillId="11" borderId="6" xfId="0" applyNumberFormat="1" applyFont="1" applyFill="1" applyBorder="1" applyAlignment="1" applyProtection="1">
      <alignment horizontal="center"/>
      <protection hidden="1"/>
    </xf>
    <xf numFmtId="2" fontId="9" fillId="11" borderId="7" xfId="0" applyNumberFormat="1" applyFont="1" applyFill="1" applyBorder="1" applyAlignment="1" applyProtection="1">
      <alignment horizontal="center"/>
      <protection hidden="1"/>
    </xf>
    <xf numFmtId="2" fontId="9" fillId="11" borderId="8" xfId="0" applyNumberFormat="1" applyFont="1" applyFill="1" applyBorder="1" applyAlignment="1" applyProtection="1">
      <alignment horizontal="center"/>
      <protection hidden="1"/>
    </xf>
    <xf numFmtId="2" fontId="9" fillId="11" borderId="9" xfId="0" applyNumberFormat="1" applyFont="1" applyFill="1" applyBorder="1" applyAlignment="1" applyProtection="1">
      <alignment horizontal="center"/>
      <protection hidden="1"/>
    </xf>
    <xf numFmtId="2" fontId="9" fillId="11" borderId="0" xfId="0" applyNumberFormat="1" applyFont="1" applyFill="1" applyAlignment="1" applyProtection="1">
      <alignment horizontal="center"/>
      <protection hidden="1"/>
    </xf>
    <xf numFmtId="2" fontId="9" fillId="11" borderId="10" xfId="0" applyNumberFormat="1" applyFont="1" applyFill="1" applyBorder="1" applyAlignment="1" applyProtection="1">
      <alignment horizontal="center"/>
      <protection hidden="1"/>
    </xf>
    <xf numFmtId="2" fontId="9" fillId="11" borderId="12" xfId="0" applyNumberFormat="1" applyFont="1" applyFill="1" applyBorder="1" applyAlignment="1" applyProtection="1">
      <alignment horizontal="center"/>
      <protection hidden="1"/>
    </xf>
    <xf numFmtId="2" fontId="9" fillId="11" borderId="1" xfId="0" applyNumberFormat="1" applyFont="1" applyFill="1" applyBorder="1" applyAlignment="1" applyProtection="1">
      <alignment horizontal="center"/>
      <protection hidden="1"/>
    </xf>
    <xf numFmtId="2" fontId="9" fillId="11" borderId="13" xfId="0" applyNumberFormat="1" applyFont="1" applyFill="1" applyBorder="1" applyAlignment="1" applyProtection="1">
      <alignment horizontal="center"/>
      <protection hidden="1"/>
    </xf>
    <xf numFmtId="165" fontId="7" fillId="5" borderId="2" xfId="0" applyNumberFormat="1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4" fillId="4" borderId="5" xfId="0" applyFont="1" applyFill="1" applyBorder="1" applyAlignment="1" applyProtection="1">
      <alignment horizontal="center" vertical="center"/>
      <protection hidden="1"/>
    </xf>
    <xf numFmtId="165" fontId="7" fillId="5" borderId="5" xfId="0" applyNumberFormat="1" applyFont="1" applyFill="1" applyBorder="1" applyAlignment="1" applyProtection="1">
      <alignment horizontal="center" vertical="center"/>
      <protection hidden="1"/>
    </xf>
    <xf numFmtId="165" fontId="4" fillId="4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6" xfId="0" applyBorder="1"/>
    <xf numFmtId="0" fontId="0" fillId="0" borderId="7" xfId="0" applyBorder="1"/>
    <xf numFmtId="49" fontId="0" fillId="0" borderId="7" xfId="0" applyNumberFormat="1" applyBorder="1"/>
    <xf numFmtId="1" fontId="0" fillId="0" borderId="7" xfId="0" applyNumberFormat="1" applyBorder="1" applyAlignment="1">
      <alignment horizontal="center"/>
    </xf>
    <xf numFmtId="1" fontId="0" fillId="10" borderId="7" xfId="0" applyNumberFormat="1" applyFill="1" applyBorder="1" applyAlignment="1">
      <alignment horizontal="center" vertical="center"/>
    </xf>
    <xf numFmtId="1" fontId="0" fillId="10" borderId="8" xfId="0" applyNumberFormat="1" applyFill="1" applyBorder="1" applyAlignment="1">
      <alignment horizontal="center" vertical="center"/>
    </xf>
    <xf numFmtId="0" fontId="0" fillId="0" borderId="9" xfId="0" applyBorder="1"/>
    <xf numFmtId="0" fontId="0" fillId="0" borderId="0" xfId="0" applyBorder="1"/>
    <xf numFmtId="49" fontId="0" fillId="0" borderId="0" xfId="0" applyNumberFormat="1" applyBorder="1"/>
    <xf numFmtId="0" fontId="0" fillId="10" borderId="10" xfId="0" applyFill="1" applyBorder="1" applyAlignment="1">
      <alignment vertical="center"/>
    </xf>
    <xf numFmtId="0" fontId="0" fillId="0" borderId="12" xfId="0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3B25D-464F-4AAB-84C6-4162F7462597}">
  <dimension ref="B1:R46"/>
  <sheetViews>
    <sheetView tabSelected="1" topLeftCell="A7" workbookViewId="0">
      <selection activeCell="T18" sqref="T18"/>
    </sheetView>
  </sheetViews>
  <sheetFormatPr baseColWidth="10" defaultRowHeight="14.4" x14ac:dyDescent="0.3"/>
  <cols>
    <col min="2" max="2" width="13.109375" customWidth="1"/>
    <col min="3" max="3" width="10.5546875" customWidth="1"/>
    <col min="4" max="4" width="10.77734375" customWidth="1"/>
    <col min="5" max="5" width="9.33203125" customWidth="1"/>
    <col min="6" max="6" width="9.21875" customWidth="1"/>
    <col min="7" max="7" width="9.109375" customWidth="1"/>
    <col min="8" max="8" width="8.6640625" customWidth="1"/>
    <col min="9" max="9" width="9.109375" customWidth="1"/>
    <col min="10" max="10" width="8.6640625" customWidth="1"/>
    <col min="11" max="11" width="8.88671875" customWidth="1"/>
    <col min="12" max="12" width="9.109375" customWidth="1"/>
    <col min="13" max="13" width="8.88671875" customWidth="1"/>
    <col min="14" max="14" width="7.33203125" customWidth="1"/>
    <col min="15" max="15" width="6.5546875" customWidth="1"/>
    <col min="16" max="16" width="6.21875" customWidth="1"/>
  </cols>
  <sheetData>
    <row r="1" spans="2:18" ht="23.4" customHeight="1" x14ac:dyDescent="0.3">
      <c r="B1" s="50" t="s">
        <v>21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2:18" ht="38.4" customHeight="1" x14ac:dyDescent="0.3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2:18" x14ac:dyDescent="0.3">
      <c r="E3" s="1" t="s">
        <v>0</v>
      </c>
      <c r="F3" s="1"/>
      <c r="G3" s="1"/>
      <c r="I3" s="1" t="s">
        <v>1</v>
      </c>
      <c r="J3" s="1"/>
    </row>
    <row r="4" spans="2:18" ht="25.05" customHeight="1" x14ac:dyDescent="0.3">
      <c r="E4" s="2" t="s">
        <v>2</v>
      </c>
      <c r="F4" s="3" t="s">
        <v>3</v>
      </c>
      <c r="G4" s="4" t="s">
        <v>4</v>
      </c>
      <c r="I4" s="5" t="s">
        <v>5</v>
      </c>
      <c r="J4" s="5"/>
      <c r="K4" s="6"/>
      <c r="L4" s="6"/>
      <c r="M4" s="6"/>
    </row>
    <row r="5" spans="2:18" ht="25.05" customHeight="1" x14ac:dyDescent="0.35">
      <c r="E5" s="51">
        <v>60</v>
      </c>
      <c r="F5" s="51">
        <v>30</v>
      </c>
      <c r="G5" s="52">
        <f xml:space="preserve"> 100 -E5-F5</f>
        <v>10</v>
      </c>
      <c r="H5" s="7"/>
      <c r="I5" s="53">
        <v>3</v>
      </c>
      <c r="J5" s="53"/>
      <c r="K5" s="6"/>
      <c r="L5" s="6"/>
      <c r="M5" s="6"/>
      <c r="N5" s="61" t="s">
        <v>6</v>
      </c>
      <c r="O5" s="62"/>
      <c r="P5" s="63"/>
    </row>
    <row r="6" spans="2:18" ht="25.05" customHeight="1" x14ac:dyDescent="0.3">
      <c r="L6" s="49"/>
      <c r="N6" s="64" t="s">
        <v>7</v>
      </c>
      <c r="O6" s="65"/>
      <c r="P6" s="66"/>
    </row>
    <row r="7" spans="2:18" ht="25.05" customHeight="1" x14ac:dyDescent="0.3">
      <c r="E7" s="8" t="s">
        <v>8</v>
      </c>
      <c r="F7" s="8"/>
      <c r="G7" s="8"/>
      <c r="H7" s="8"/>
      <c r="I7" s="8"/>
      <c r="J7" s="8"/>
      <c r="K7" s="8"/>
      <c r="L7" s="8"/>
      <c r="M7" s="9"/>
      <c r="N7" s="67"/>
      <c r="O7" s="68"/>
      <c r="P7" s="69"/>
    </row>
    <row r="8" spans="2:18" ht="25.05" customHeight="1" x14ac:dyDescent="0.3">
      <c r="D8" s="10" t="s">
        <v>9</v>
      </c>
      <c r="E8" s="57" t="s">
        <v>10</v>
      </c>
      <c r="F8" s="57" t="s">
        <v>11</v>
      </c>
      <c r="G8" s="57" t="s">
        <v>12</v>
      </c>
      <c r="H8" s="58" t="s">
        <v>13</v>
      </c>
      <c r="I8" s="58" t="s">
        <v>14</v>
      </c>
      <c r="J8" s="58" t="s">
        <v>15</v>
      </c>
      <c r="K8" s="59" t="s">
        <v>16</v>
      </c>
      <c r="L8" s="59" t="s">
        <v>17</v>
      </c>
      <c r="M8" s="60" t="s">
        <v>18</v>
      </c>
      <c r="N8" s="70"/>
      <c r="O8" s="71"/>
      <c r="P8" s="72"/>
    </row>
    <row r="9" spans="2:18" ht="25.05" customHeight="1" x14ac:dyDescent="0.3">
      <c r="B9" s="11" t="s">
        <v>19</v>
      </c>
      <c r="C9" s="12" t="s">
        <v>2</v>
      </c>
      <c r="D9" s="54" t="s">
        <v>10</v>
      </c>
      <c r="E9" s="13"/>
      <c r="F9" s="14"/>
      <c r="G9" s="14"/>
      <c r="H9" s="14"/>
      <c r="I9" s="14"/>
      <c r="J9" s="14"/>
      <c r="K9" s="15"/>
      <c r="L9" s="16"/>
      <c r="M9" s="16"/>
      <c r="N9" s="73">
        <f>(E5*1)*0.8/100</f>
        <v>0.48</v>
      </c>
      <c r="O9" s="74">
        <f>(E5*1*0.8)/100</f>
        <v>0.48</v>
      </c>
      <c r="P9" s="75">
        <f>(E5*1)*0.8/100</f>
        <v>0.48</v>
      </c>
    </row>
    <row r="10" spans="2:18" ht="25.05" customHeight="1" x14ac:dyDescent="0.3">
      <c r="B10" s="17"/>
      <c r="C10" s="12"/>
      <c r="D10" s="55" t="s">
        <v>11</v>
      </c>
      <c r="E10" s="18"/>
      <c r="F10" s="19"/>
      <c r="G10" s="20"/>
      <c r="H10" s="20"/>
      <c r="I10" s="20"/>
      <c r="J10" s="20"/>
      <c r="K10" s="21"/>
      <c r="L10" s="22"/>
      <c r="M10" s="22"/>
      <c r="N10" s="76">
        <f>(E5*1)*0.85/100</f>
        <v>0.51</v>
      </c>
      <c r="O10" s="77">
        <f>(E5*1)*0.85/100</f>
        <v>0.51</v>
      </c>
      <c r="P10" s="78">
        <f>(E5*1)*0.85/100</f>
        <v>0.51</v>
      </c>
    </row>
    <row r="11" spans="2:18" ht="25.05" customHeight="1" x14ac:dyDescent="0.3">
      <c r="B11" s="17"/>
      <c r="C11" s="12"/>
      <c r="D11" s="55" t="s">
        <v>12</v>
      </c>
      <c r="E11" s="18"/>
      <c r="F11" s="20"/>
      <c r="G11" s="19"/>
      <c r="H11" s="20"/>
      <c r="I11" s="20"/>
      <c r="J11" s="20"/>
      <c r="K11" s="21"/>
      <c r="L11" s="22"/>
      <c r="M11" s="22"/>
      <c r="N11" s="76">
        <f>(E5*1)*0.9/100</f>
        <v>0.54</v>
      </c>
      <c r="O11" s="77">
        <f>(E5*1)*0.9/100</f>
        <v>0.54</v>
      </c>
      <c r="P11" s="78">
        <f>(E5*1)*0.9/100</f>
        <v>0.54</v>
      </c>
      <c r="R11" s="49"/>
    </row>
    <row r="12" spans="2:18" ht="25.05" customHeight="1" x14ac:dyDescent="0.3">
      <c r="B12" s="17"/>
      <c r="C12" s="23" t="s">
        <v>3</v>
      </c>
      <c r="D12" s="55" t="s">
        <v>13</v>
      </c>
      <c r="E12" s="24"/>
      <c r="F12" s="25"/>
      <c r="G12" s="25"/>
      <c r="H12" s="26"/>
      <c r="I12" s="20"/>
      <c r="J12" s="20"/>
      <c r="K12" s="21"/>
      <c r="L12" s="22"/>
      <c r="M12" s="22"/>
      <c r="N12" s="76">
        <f>(F5*1)*0.95/100</f>
        <v>0.28499999999999998</v>
      </c>
      <c r="O12" s="77">
        <f>(F5*1)*0.95/100</f>
        <v>0.28499999999999998</v>
      </c>
      <c r="P12" s="78">
        <f>(F5*1)*0.95/100</f>
        <v>0.28499999999999998</v>
      </c>
    </row>
    <row r="13" spans="2:18" ht="25.05" customHeight="1" x14ac:dyDescent="0.3">
      <c r="B13" s="17"/>
      <c r="C13" s="23"/>
      <c r="D13" s="55" t="s">
        <v>14</v>
      </c>
      <c r="E13" s="24"/>
      <c r="F13" s="25"/>
      <c r="G13" s="25"/>
      <c r="H13" s="27"/>
      <c r="I13" s="26"/>
      <c r="J13" s="20"/>
      <c r="K13" s="21"/>
      <c r="L13" s="21"/>
      <c r="M13" s="21"/>
      <c r="N13" s="76">
        <f>(F5*0)/100</f>
        <v>0</v>
      </c>
      <c r="O13" s="77">
        <f>(F5*1)*0.95/100</f>
        <v>0.28499999999999998</v>
      </c>
      <c r="P13" s="78">
        <f>(F5*1)*0.95/100</f>
        <v>0.28499999999999998</v>
      </c>
    </row>
    <row r="14" spans="2:18" ht="25.05" customHeight="1" x14ac:dyDescent="0.3">
      <c r="B14" s="17"/>
      <c r="C14" s="23"/>
      <c r="D14" s="55" t="s">
        <v>15</v>
      </c>
      <c r="E14" s="24"/>
      <c r="F14" s="25"/>
      <c r="G14" s="25"/>
      <c r="H14" s="27"/>
      <c r="I14" s="20"/>
      <c r="J14" s="26"/>
      <c r="K14" s="21"/>
      <c r="L14" s="21"/>
      <c r="M14" s="21"/>
      <c r="N14" s="76">
        <f>(F5*0)/100</f>
        <v>0</v>
      </c>
      <c r="O14" s="77">
        <f>(G5*0)/100</f>
        <v>0</v>
      </c>
      <c r="P14" s="78">
        <f>(F5*1)*0.95/100</f>
        <v>0.28499999999999998</v>
      </c>
    </row>
    <row r="15" spans="2:18" ht="25.05" customHeight="1" x14ac:dyDescent="0.3">
      <c r="B15" s="17"/>
      <c r="C15" s="28" t="s">
        <v>4</v>
      </c>
      <c r="D15" s="55" t="s">
        <v>16</v>
      </c>
      <c r="E15" s="24"/>
      <c r="F15" s="20"/>
      <c r="G15" s="20"/>
      <c r="H15" s="20"/>
      <c r="I15" s="25"/>
      <c r="J15" s="25"/>
      <c r="K15" s="29"/>
      <c r="L15" s="21"/>
      <c r="M15" s="21"/>
      <c r="N15" s="76">
        <f>(G5*0)/100</f>
        <v>0</v>
      </c>
      <c r="O15" s="77">
        <f>(H5*0)/100</f>
        <v>0</v>
      </c>
      <c r="P15" s="78">
        <f>(G5*0)/100</f>
        <v>0</v>
      </c>
    </row>
    <row r="16" spans="2:18" ht="25.05" customHeight="1" x14ac:dyDescent="0.3">
      <c r="B16" s="17"/>
      <c r="C16" s="30"/>
      <c r="D16" s="55" t="s">
        <v>17</v>
      </c>
      <c r="E16" s="24"/>
      <c r="F16" s="20"/>
      <c r="G16" s="20"/>
      <c r="H16" s="20"/>
      <c r="I16" s="25"/>
      <c r="J16" s="25"/>
      <c r="K16" s="21"/>
      <c r="L16" s="29"/>
      <c r="M16" s="21"/>
      <c r="N16" s="76">
        <f>(G5*0)/100</f>
        <v>0</v>
      </c>
      <c r="O16" s="77">
        <f>(H5*0)/100</f>
        <v>0</v>
      </c>
      <c r="P16" s="78">
        <f>(G5*0)/100</f>
        <v>0</v>
      </c>
    </row>
    <row r="17" spans="2:16" ht="25.05" customHeight="1" x14ac:dyDescent="0.3">
      <c r="B17" s="31"/>
      <c r="C17" s="32"/>
      <c r="D17" s="56" t="s">
        <v>18</v>
      </c>
      <c r="E17" s="33"/>
      <c r="F17" s="34"/>
      <c r="G17" s="34"/>
      <c r="H17" s="34"/>
      <c r="I17" s="35"/>
      <c r="J17" s="35"/>
      <c r="K17" s="36"/>
      <c r="L17" s="36"/>
      <c r="M17" s="37"/>
      <c r="N17" s="79">
        <f>(G5*0)/100</f>
        <v>0</v>
      </c>
      <c r="O17" s="80">
        <f>(H5*0)/100</f>
        <v>0</v>
      </c>
      <c r="P17" s="81">
        <f>(G5*0)/100</f>
        <v>0</v>
      </c>
    </row>
    <row r="18" spans="2:16" ht="9.6" customHeight="1" x14ac:dyDescent="0.3">
      <c r="B18" s="87"/>
      <c r="C18" s="88"/>
      <c r="D18" s="88"/>
      <c r="E18" s="89"/>
      <c r="F18" s="89"/>
      <c r="G18" s="89"/>
      <c r="H18" s="89"/>
      <c r="I18" s="89"/>
      <c r="J18" s="89"/>
      <c r="K18" s="90"/>
      <c r="L18" s="91"/>
      <c r="M18" s="92"/>
      <c r="N18" s="38">
        <f>AVERAGE(N9:N17)</f>
        <v>0.20166666666666666</v>
      </c>
      <c r="O18" s="38">
        <f>AVERAGE(O9:O17)</f>
        <v>0.23333333333333334</v>
      </c>
      <c r="P18" s="38">
        <f>AVERAGE(P9:P17)</f>
        <v>0.26500000000000001</v>
      </c>
    </row>
    <row r="19" spans="2:16" ht="25.05" customHeight="1" x14ac:dyDescent="0.3">
      <c r="B19" s="93"/>
      <c r="C19" s="94"/>
      <c r="D19" s="94"/>
      <c r="E19" s="95"/>
      <c r="F19" s="95"/>
      <c r="G19" s="95"/>
      <c r="H19" s="95"/>
      <c r="I19" s="95"/>
      <c r="J19" s="95"/>
      <c r="K19" s="95"/>
      <c r="L19" s="95"/>
      <c r="M19" s="96"/>
      <c r="N19" s="85">
        <f>(N18+O18+P18)*I5/3.45*100</f>
        <v>60.869565217391283</v>
      </c>
      <c r="O19" s="82"/>
      <c r="P19" s="82"/>
    </row>
    <row r="20" spans="2:16" ht="25.05" customHeight="1" x14ac:dyDescent="0.3">
      <c r="B20" s="97"/>
      <c r="C20" s="98"/>
      <c r="D20" s="98"/>
      <c r="E20" s="98"/>
      <c r="F20" s="99"/>
      <c r="G20" s="99"/>
      <c r="H20" s="98"/>
      <c r="I20" s="98"/>
      <c r="J20" s="98"/>
      <c r="K20" s="98"/>
      <c r="L20" s="98"/>
      <c r="M20" s="100"/>
      <c r="N20" s="86">
        <f>(N19*0.95)</f>
        <v>57.826086956521713</v>
      </c>
      <c r="O20" s="83" t="s">
        <v>20</v>
      </c>
      <c r="P20" s="84">
        <f>(N19*1.05)</f>
        <v>63.913043478260853</v>
      </c>
    </row>
    <row r="21" spans="2:16" ht="25.05" customHeight="1" x14ac:dyDescent="0.3">
      <c r="C21" s="40"/>
      <c r="D21" s="40"/>
      <c r="E21" s="40"/>
      <c r="G21" s="41"/>
      <c r="H21" s="39"/>
      <c r="I21" s="39"/>
      <c r="J21" s="39"/>
      <c r="K21" s="39"/>
      <c r="L21" s="39"/>
      <c r="M21" s="39"/>
    </row>
    <row r="22" spans="2:16" ht="25.05" customHeight="1" x14ac:dyDescent="0.3">
      <c r="C22" s="40"/>
      <c r="D22" s="40"/>
      <c r="E22" s="40"/>
      <c r="G22" s="41"/>
      <c r="H22" s="42"/>
      <c r="I22" s="42"/>
      <c r="J22" s="42"/>
      <c r="K22" s="42"/>
      <c r="L22" s="42"/>
      <c r="M22" s="42"/>
    </row>
    <row r="23" spans="2:16" x14ac:dyDescent="0.3">
      <c r="C23" s="40"/>
      <c r="D23" s="40"/>
      <c r="E23" s="40"/>
      <c r="G23" s="43"/>
      <c r="H23" s="40"/>
      <c r="I23" s="40"/>
      <c r="J23" s="40"/>
      <c r="K23" s="40"/>
      <c r="L23" s="40"/>
      <c r="M23" s="40"/>
    </row>
    <row r="24" spans="2:16" x14ac:dyDescent="0.3">
      <c r="C24" s="40"/>
      <c r="D24" s="40"/>
      <c r="E24" s="40"/>
      <c r="G24" s="43"/>
      <c r="H24" s="40"/>
      <c r="I24" s="40"/>
      <c r="J24" s="40"/>
      <c r="K24" s="40"/>
      <c r="L24" s="40"/>
      <c r="M24" s="40"/>
    </row>
    <row r="25" spans="2:16" x14ac:dyDescent="0.3">
      <c r="C25" s="40"/>
      <c r="D25" s="40"/>
      <c r="E25" s="40"/>
      <c r="G25" s="43"/>
      <c r="H25" s="40"/>
      <c r="I25" s="40"/>
      <c r="J25" s="40"/>
      <c r="K25" s="40"/>
      <c r="L25" s="40"/>
      <c r="M25" s="40"/>
    </row>
    <row r="26" spans="2:16" x14ac:dyDescent="0.3">
      <c r="C26" s="40"/>
      <c r="D26" s="40"/>
      <c r="E26" s="40"/>
      <c r="G26" s="43"/>
      <c r="H26" s="40"/>
      <c r="I26" s="40"/>
      <c r="J26" s="40"/>
      <c r="K26" s="40"/>
      <c r="L26" s="40"/>
      <c r="M26" s="40"/>
    </row>
    <row r="27" spans="2:16" x14ac:dyDescent="0.3">
      <c r="C27" s="40"/>
      <c r="D27" s="40"/>
      <c r="E27" s="40"/>
    </row>
    <row r="28" spans="2:16" x14ac:dyDescent="0.3">
      <c r="C28" s="40"/>
      <c r="D28" s="40"/>
      <c r="E28" s="40"/>
      <c r="G28" s="40"/>
    </row>
    <row r="29" spans="2:16" x14ac:dyDescent="0.3">
      <c r="C29" s="40"/>
      <c r="D29" s="40"/>
      <c r="E29" s="40"/>
      <c r="G29" s="40"/>
    </row>
    <row r="30" spans="2:16" x14ac:dyDescent="0.3">
      <c r="C30" s="40"/>
      <c r="D30" s="40"/>
      <c r="E30" s="40"/>
      <c r="G30" s="40"/>
    </row>
    <row r="31" spans="2:16" x14ac:dyDescent="0.3">
      <c r="B31" s="43"/>
      <c r="C31" s="40"/>
      <c r="D31" s="40"/>
      <c r="E31" s="40"/>
      <c r="G31" s="40"/>
    </row>
    <row r="32" spans="2:16" x14ac:dyDescent="0.3">
      <c r="C32" s="41"/>
      <c r="D32" s="39"/>
      <c r="E32" s="39"/>
      <c r="F32" s="39"/>
      <c r="G32" s="39"/>
      <c r="H32" s="39"/>
      <c r="I32" s="39"/>
      <c r="J32" s="39"/>
      <c r="K32" s="39"/>
    </row>
    <row r="33" spans="2:11" x14ac:dyDescent="0.3">
      <c r="C33" s="41"/>
      <c r="D33" s="39"/>
      <c r="E33" s="39"/>
      <c r="F33" s="39"/>
      <c r="G33" s="39"/>
      <c r="H33" s="39"/>
      <c r="I33" s="39"/>
      <c r="J33" s="39"/>
      <c r="K33" s="39"/>
    </row>
    <row r="34" spans="2:11" x14ac:dyDescent="0.3">
      <c r="C34" s="41"/>
      <c r="D34" s="44"/>
      <c r="E34" s="44"/>
      <c r="F34" s="44"/>
      <c r="G34" s="44"/>
      <c r="H34" s="44"/>
      <c r="I34" s="44"/>
      <c r="J34" s="44"/>
      <c r="K34" s="44"/>
    </row>
    <row r="35" spans="2:11" x14ac:dyDescent="0.3">
      <c r="C35" s="41"/>
      <c r="D35" s="43"/>
      <c r="E35" s="42"/>
      <c r="F35" s="43"/>
      <c r="G35" s="42"/>
      <c r="H35" s="43"/>
      <c r="I35" s="43"/>
      <c r="J35" s="43"/>
      <c r="K35" s="42"/>
    </row>
    <row r="36" spans="2:11" x14ac:dyDescent="0.3">
      <c r="C36" s="45"/>
      <c r="D36" s="46"/>
      <c r="E36" s="46"/>
      <c r="F36" s="46"/>
      <c r="G36" s="46"/>
      <c r="H36" s="46"/>
      <c r="I36" s="46"/>
      <c r="J36" s="46"/>
      <c r="K36" s="46"/>
    </row>
    <row r="37" spans="2:11" x14ac:dyDescent="0.3">
      <c r="C37" s="45"/>
      <c r="D37" s="46"/>
      <c r="E37" s="46"/>
      <c r="F37" s="46"/>
      <c r="G37" s="46"/>
      <c r="H37" s="46"/>
      <c r="I37" s="46"/>
      <c r="J37" s="46"/>
      <c r="K37" s="46"/>
    </row>
    <row r="38" spans="2:11" x14ac:dyDescent="0.3">
      <c r="C38" s="47"/>
      <c r="D38" s="48"/>
      <c r="E38" s="48"/>
      <c r="F38" s="48"/>
      <c r="G38" s="48"/>
      <c r="H38" s="48"/>
      <c r="I38" s="48"/>
      <c r="J38" s="48"/>
      <c r="K38" s="48"/>
    </row>
    <row r="39" spans="2:11" x14ac:dyDescent="0.3">
      <c r="B39" s="42"/>
      <c r="C39" s="45"/>
      <c r="D39" s="46"/>
      <c r="E39" s="46"/>
      <c r="F39" s="46"/>
      <c r="G39" s="46"/>
      <c r="H39" s="46"/>
      <c r="I39" s="46"/>
      <c r="J39" s="46"/>
      <c r="K39" s="46"/>
    </row>
    <row r="40" spans="2:11" x14ac:dyDescent="0.3">
      <c r="B40" s="43"/>
      <c r="C40" s="45"/>
      <c r="D40" s="46"/>
      <c r="E40" s="46"/>
      <c r="F40" s="46"/>
      <c r="G40" s="46"/>
      <c r="H40" s="46"/>
      <c r="I40" s="46"/>
      <c r="J40" s="46"/>
      <c r="K40" s="46"/>
    </row>
    <row r="41" spans="2:11" x14ac:dyDescent="0.3">
      <c r="B41" s="43"/>
      <c r="C41" s="45"/>
      <c r="D41" s="46"/>
      <c r="E41" s="46"/>
      <c r="F41" s="46"/>
      <c r="G41" s="46"/>
      <c r="H41" s="46"/>
      <c r="I41" s="46"/>
      <c r="J41" s="46"/>
      <c r="K41" s="46"/>
    </row>
    <row r="42" spans="2:11" x14ac:dyDescent="0.3">
      <c r="B42" s="43"/>
      <c r="C42" s="45"/>
      <c r="D42" s="46"/>
      <c r="E42" s="46"/>
      <c r="F42" s="46"/>
      <c r="G42" s="46"/>
      <c r="H42" s="46"/>
      <c r="I42" s="46"/>
      <c r="J42" s="46"/>
      <c r="K42" s="46"/>
    </row>
    <row r="43" spans="2:11" x14ac:dyDescent="0.3">
      <c r="B43" s="43"/>
      <c r="C43" s="45"/>
      <c r="D43" s="46"/>
      <c r="E43" s="46"/>
      <c r="F43" s="46"/>
      <c r="G43" s="46"/>
      <c r="H43" s="46"/>
      <c r="I43" s="46"/>
      <c r="J43" s="46"/>
      <c r="K43" s="46"/>
    </row>
    <row r="44" spans="2:11" x14ac:dyDescent="0.3">
      <c r="C44" s="45"/>
      <c r="D44" s="46"/>
      <c r="E44" s="46"/>
      <c r="F44" s="46"/>
      <c r="G44" s="46"/>
      <c r="H44" s="46"/>
      <c r="I44" s="46"/>
      <c r="J44" s="46"/>
      <c r="K44" s="46"/>
    </row>
    <row r="45" spans="2:11" x14ac:dyDescent="0.3">
      <c r="C45" s="45"/>
      <c r="D45" s="46"/>
      <c r="E45" s="46"/>
      <c r="F45" s="46"/>
      <c r="G45" s="46"/>
      <c r="H45" s="46"/>
      <c r="I45" s="46"/>
      <c r="J45" s="46"/>
      <c r="K45" s="46"/>
    </row>
    <row r="46" spans="2:11" x14ac:dyDescent="0.3">
      <c r="C46" s="40"/>
    </row>
  </sheetData>
  <sheetProtection algorithmName="SHA-512" hashValue="q408P2Fuq6GZvKMErEqWEqD9VHP+2AnGcgvUPjpZtlMvwjvXfpVkcOgK+SwPJiRFEpY+5TzYOxzZnONxquv43Q==" saltValue="INtBMzqnkF+dgonoL6BdhA==" spinCount="100000" sheet="1" objects="1" scenarios="1"/>
  <mergeCells count="26">
    <mergeCell ref="J34:K34"/>
    <mergeCell ref="B1:R2"/>
    <mergeCell ref="G21:G22"/>
    <mergeCell ref="H21:I21"/>
    <mergeCell ref="J21:K21"/>
    <mergeCell ref="L21:M21"/>
    <mergeCell ref="C32:C35"/>
    <mergeCell ref="D32:K32"/>
    <mergeCell ref="D33:K33"/>
    <mergeCell ref="D34:E34"/>
    <mergeCell ref="F34:G34"/>
    <mergeCell ref="H34:I34"/>
    <mergeCell ref="B9:B17"/>
    <mergeCell ref="C9:C11"/>
    <mergeCell ref="C12:C14"/>
    <mergeCell ref="C15:C17"/>
    <mergeCell ref="N19:P19"/>
    <mergeCell ref="C20:E20"/>
    <mergeCell ref="H20:M20"/>
    <mergeCell ref="E3:G3"/>
    <mergeCell ref="I3:J3"/>
    <mergeCell ref="I4:J4"/>
    <mergeCell ref="I5:J5"/>
    <mergeCell ref="N5:P5"/>
    <mergeCell ref="N6:P8"/>
    <mergeCell ref="E7:M7"/>
  </mergeCells>
  <pageMargins left="0.7" right="0.7" top="0.75" bottom="0.75" header="0.3" footer="0.3"/>
  <ignoredErrors>
    <ignoredError sqref="F8 D10" twoDigitTextYear="1"/>
    <ignoredError sqref="G5 O16:P16 O15:P15 O14:P14 N13 O17:P17 N9:P12 N17 N16 O13:P13 N14 N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 Taurus</dc:creator>
  <cp:lastModifiedBy>Revisor Taurus</cp:lastModifiedBy>
  <dcterms:created xsi:type="dcterms:W3CDTF">2023-02-20T20:40:57Z</dcterms:created>
  <dcterms:modified xsi:type="dcterms:W3CDTF">2023-02-20T21:33:17Z</dcterms:modified>
</cp:coreProperties>
</file>